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ERWIN\VALORIZACION DE OBRA\2. SUPERVISION\CUI-2452157 - AV. ARGENTINA\V Nº 011\"/>
    </mc:Choice>
  </mc:AlternateContent>
  <xr:revisionPtr revIDLastSave="0" documentId="8_{D9458BE6-969D-4656-9F87-44D2F27AF8CE}" xr6:coauthVersionLast="47" xr6:coauthVersionMax="47" xr10:uidLastSave="{00000000-0000-0000-0000-000000000000}"/>
  <bookViews>
    <workbookView xWindow="75" yWindow="900" windowWidth="17130" windowHeight="14505" xr2:uid="{00000000-000D-0000-FFFF-FFFF00000000}"/>
  </bookViews>
  <sheets>
    <sheet name="Hoja1" sheetId="1" r:id="rId1"/>
    <sheet name="Hoja2" sheetId="2" r:id="rId2"/>
  </sheets>
  <definedNames>
    <definedName name="_xlnm.Print_Area" localSheetId="0">Hoja1!$A$1:$J$32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D13" i="1"/>
  <c r="J23" i="1" l="1"/>
  <c r="C24" i="1" l="1"/>
  <c r="H24" i="1" s="1"/>
  <c r="D25" i="1" l="1"/>
  <c r="L9" i="1"/>
  <c r="E11" i="2" l="1"/>
  <c r="E10" i="2"/>
</calcChain>
</file>

<file path=xl/sharedStrings.xml><?xml version="1.0" encoding="utf-8"?>
<sst xmlns="http://schemas.openxmlformats.org/spreadsheetml/2006/main" count="46" uniqueCount="37">
  <si>
    <t xml:space="preserve">                                       “Decenio de la Igualdad de oportunidades para mujeres y hombres”</t>
  </si>
  <si>
    <t>:</t>
  </si>
  <si>
    <t>RUC</t>
  </si>
  <si>
    <t>Objeto del contrato:</t>
  </si>
  <si>
    <t xml:space="preserve">Valor del contrato </t>
  </si>
  <si>
    <t>CONCEPTO</t>
  </si>
  <si>
    <t>Forma de calculo de penalidad</t>
  </si>
  <si>
    <t>PENALIDAD APLICABLE</t>
  </si>
  <si>
    <t>CONDICION</t>
  </si>
  <si>
    <t>PENALIDAD</t>
  </si>
  <si>
    <t>FECHA</t>
  </si>
  <si>
    <t xml:space="preserve">DOCUMENTO </t>
  </si>
  <si>
    <t>MONTO EN SOLES</t>
  </si>
  <si>
    <t>MONTO TOTAL DE LA PENALIDAD A APLICAR</t>
  </si>
  <si>
    <t xml:space="preserve">                                                 ““Año del Bicentenario del Perú: 200 años de Independencia”</t>
  </si>
  <si>
    <t xml:space="preserve">Contratista </t>
  </si>
  <si>
    <t>DETERMINACION DE "PENALIDADES"</t>
  </si>
  <si>
    <t>MONTO DEL CONTRATO</t>
  </si>
  <si>
    <t xml:space="preserve">PENALIDAD MAXIMA: </t>
  </si>
  <si>
    <t>“CONTRATACION DE LA EJECUCIÓN DE LA OBRA: “Mejoramiento de la
transitabilidad vehicular y peatonal en el AA.HH. 1°Octubre, Cercado Distrito de
Lima, Provincia de Lima0-Departamento de Lima, con CUI 2185935”</t>
  </si>
  <si>
    <t>% UIT</t>
  </si>
  <si>
    <t>UIT=</t>
  </si>
  <si>
    <t>“CONTRATACION DE LA EJECUCIÓN DE LA OBRA: “MEJORAMIENTO DE LA
TRANSITABILIDAD VEHICULAR Y PEATONAL EN EL AA.HH. 1°OCTUBRE, CERCADO DISTRITO DE
LIMA, PROVINCIA DE LIMA0-DEPARTAMENTO DE LIMA, CON CUI 2185935”</t>
  </si>
  <si>
    <t>CANT.</t>
  </si>
  <si>
    <t>Según informe del Supervisor de la obra, luego de anotado el hecho en el cuaderno de obra</t>
  </si>
  <si>
    <t xml:space="preserve"> PENALIDADES"</t>
  </si>
  <si>
    <t>CUADRO DE APLICACIÓN PARA PENALIDADES</t>
  </si>
  <si>
    <t xml:space="preserve">ELBAROADO POR: KARHOOL ATOCHE </t>
  </si>
  <si>
    <t xml:space="preserve">CONTRATO Nº 020-2020-INVERMET </t>
  </si>
  <si>
    <t>CONTRATACION DEL SERVICIO DE CONSULTORIA DE OBRA “Mejoramiento de los servicios de transitabilidad vehicular y peatonal en pistas y veredas internas del cuadrante av. Argentina, av. Alfonso Ugarte, jr Enrique Meiggs y jr. Garcia Villon lima del distrito de lima - provincia de lima - departamento de lima” - CUI n.º 2452157</t>
  </si>
  <si>
    <t xml:space="preserve">MORALES IZQUIERDO SANTOS EUGENIO </t>
  </si>
  <si>
    <t>ENTREGA DE INFORMACION INCOMPETA Y/O CON ERRORES</t>
  </si>
  <si>
    <t xml:space="preserve">NO REMITIR A LA ENTIDAD EL CERTIFICADO DE CONFORMIDADA TECNICA QUE DETALLA LAS METAS DEL PROYECTO </t>
  </si>
  <si>
    <t>INFORME N°40-2022-INVERET-GP- EFR</t>
  </si>
  <si>
    <t>VALORIZACION Nº11</t>
  </si>
  <si>
    <t xml:space="preserve">Nota: SE APLICA LA PENALIDAD DE ACUERDO A LA UNIDAD IMPOSITIVA TRIBUTARIA VGENTE </t>
  </si>
  <si>
    <t>martes. 6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</si>
</sst>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S/&quot;\ * #,##0.00_ ;_ &quot;S/&quot;\ * \-#,##0.00_ ;_ &quot;S/&quot;\ * &quot;-&quot;??_ ;_ @_ "/>
    <numFmt numFmtId="165" formatCode="&quot;S/.&quot;\ #,##0.00"/>
    <numFmt numFmtId="166" formatCode="_ [$S/-280A]\ * #,##0.00_ ;_ [$S/-280A]\ * \-#,##0.00_ ;_ [$S/-280A]\ * &quot;-&quot;??_ ;_ @_ "/>
    <numFmt numFmtId="167" formatCode="[$-F800]dddd\,\ mmmm\ dd\,\ yyyy"/>
    <numFmt numFmtId="168" formatCode="_-[$S/-280A]\ * #,##0.00_-;\-[$S/-280A]\ * #,##0.00_-;_-[$S/-280A]\ * &quot;-&quot;??_-;_-@_-"/>
    <numFmt numFmtId="169" formatCode="_-[$S/-280A]\ * #,##0.000000_-;\-[$S/-280A]\ * #,##0.000000_-;_-[$S/-280A]\ * &quot;-&quot;??_-;_-@_-"/>
  </numFmts>
  <fonts count="14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10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2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rgb="FF21252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" fontId="2" fillId="0" borderId="0" xfId="0" applyNumberFormat="1" applyFont="1" applyAlignment="1">
      <alignment horizontal="center" vertical="center"/>
    </xf>
    <xf numFmtId="16" fontId="2" fillId="0" borderId="0" xfId="0" applyNumberFormat="1" applyFont="1" applyAlignment="1">
      <alignment vertical="center"/>
    </xf>
    <xf numFmtId="14" fontId="0" fillId="0" borderId="0" xfId="0" applyNumberFormat="1"/>
    <xf numFmtId="16" fontId="0" fillId="0" borderId="0" xfId="0" applyNumberFormat="1"/>
    <xf numFmtId="0" fontId="5" fillId="2" borderId="6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 wrapText="1"/>
    </xf>
    <xf numFmtId="9" fontId="10" fillId="0" borderId="12" xfId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166" fontId="10" fillId="0" borderId="12" xfId="2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16" fontId="11" fillId="0" borderId="2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167" fontId="2" fillId="0" borderId="0" xfId="0" applyNumberFormat="1" applyFont="1" applyBorder="1" applyAlignment="1">
      <alignment vertical="center"/>
    </xf>
    <xf numFmtId="0" fontId="10" fillId="0" borderId="24" xfId="0" applyFont="1" applyFill="1" applyBorder="1" applyAlignment="1">
      <alignment horizontal="left" vertical="center" wrapText="1"/>
    </xf>
    <xf numFmtId="168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9" fontId="11" fillId="0" borderId="19" xfId="0" applyNumberFormat="1" applyFont="1" applyBorder="1" applyAlignment="1">
      <alignment horizontal="center"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14" fontId="11" fillId="0" borderId="24" xfId="0" applyNumberFormat="1" applyFont="1" applyBorder="1" applyAlignment="1">
      <alignment horizontal="center" vertical="center" wrapText="1"/>
    </xf>
    <xf numFmtId="9" fontId="10" fillId="0" borderId="22" xfId="1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166" fontId="2" fillId="0" borderId="9" xfId="1" applyNumberFormat="1" applyFont="1" applyBorder="1" applyAlignment="1">
      <alignment horizontal="left" vertical="center" wrapText="1"/>
    </xf>
    <xf numFmtId="166" fontId="2" fillId="0" borderId="10" xfId="1" applyNumberFormat="1" applyFont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left" vertical="center"/>
    </xf>
    <xf numFmtId="165" fontId="5" fillId="2" borderId="10" xfId="0" applyNumberFormat="1" applyFont="1" applyFill="1" applyBorder="1" applyAlignment="1">
      <alignment horizontal="left"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166" fontId="10" fillId="0" borderId="22" xfId="0" applyNumberFormat="1" applyFont="1" applyBorder="1" applyAlignment="1">
      <alignment horizontal="left" vertical="center" wrapText="1"/>
    </xf>
    <xf numFmtId="166" fontId="10" fillId="0" borderId="10" xfId="0" applyNumberFormat="1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66" fontId="7" fillId="0" borderId="7" xfId="0" applyNumberFormat="1" applyFont="1" applyBorder="1" applyAlignment="1">
      <alignment vertical="center"/>
    </xf>
    <xf numFmtId="166" fontId="7" fillId="0" borderId="8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horizontal="left" vertical="center"/>
    </xf>
    <xf numFmtId="165" fontId="7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447676</xdr:colOff>
      <xdr:row>1</xdr:row>
      <xdr:rowOff>0</xdr:rowOff>
    </xdr:from>
    <xdr:to>
      <xdr:col>1</xdr:col>
      <xdr:colOff>1400176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6" y="161925"/>
          <a:ext cx="9525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57151</xdr:colOff>
      <xdr:row>3</xdr:row>
      <xdr:rowOff>19049</xdr:rowOff>
    </xdr:from>
    <xdr:to>
      <xdr:col>9</xdr:col>
      <xdr:colOff>1038227</xdr:colOff>
      <xdr:row>5</xdr:row>
      <xdr:rowOff>133350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1" y="504824"/>
          <a:ext cx="1628776" cy="438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262423</xdr:colOff>
      <xdr:row>25</xdr:row>
      <xdr:rowOff>155510</xdr:rowOff>
    </xdr:from>
    <xdr:to>
      <xdr:col>7</xdr:col>
      <xdr:colOff>1025696</xdr:colOff>
      <xdr:row>30</xdr:row>
      <xdr:rowOff>12235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DFD51F0-0974-4877-A473-A889CEF4B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1989" y="7163189"/>
          <a:ext cx="763273" cy="731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35"/>
  <sheetViews>
    <sheetView tabSelected="1" view="pageBreakPreview" topLeftCell="A13" zoomScale="98" zoomScaleNormal="98" zoomScaleSheetLayoutView="98" workbookViewId="0">
      <selection activeCell="G27" sqref="G27"/>
    </sheetView>
  </sheetViews>
  <sheetFormatPr baseColWidth="10" defaultRowHeight="12.75" x14ac:dyDescent="0.25"/>
  <cols>
    <col min="1" max="1" width="1" style="1" customWidth="1"/>
    <col min="2" max="2" width="38.7109375" style="1" customWidth="1"/>
    <col min="3" max="3" width="22.28515625" style="2" customWidth="1"/>
    <col min="4" max="4" width="10.7109375" style="1" customWidth="1"/>
    <col min="5" max="5" width="9.28515625" style="1" customWidth="1"/>
    <col min="6" max="7" width="11.5703125" style="1" customWidth="1"/>
    <col min="8" max="8" width="18.140625" style="1" customWidth="1"/>
    <col min="9" max="9" width="9.7109375" style="1" customWidth="1"/>
    <col min="10" max="10" width="16.42578125" style="1" customWidth="1"/>
    <col min="11" max="14" width="11.42578125" style="1"/>
    <col min="15" max="15" width="13" style="1" bestFit="1" customWidth="1"/>
    <col min="16" max="16" width="17.140625" style="1" bestFit="1" customWidth="1"/>
    <col min="17" max="16384" width="11.42578125" style="1"/>
  </cols>
  <sheetData>
    <row r="3" spans="2:12" x14ac:dyDescent="0.25">
      <c r="B3" s="77" t="s">
        <v>0</v>
      </c>
      <c r="C3" s="77"/>
      <c r="D3" s="77"/>
      <c r="E3" s="77"/>
      <c r="F3" s="77"/>
      <c r="G3" s="77"/>
      <c r="H3" s="77"/>
      <c r="I3" s="77"/>
      <c r="J3" s="77"/>
    </row>
    <row r="4" spans="2:12" x14ac:dyDescent="0.25">
      <c r="B4" s="77" t="s">
        <v>14</v>
      </c>
      <c r="C4" s="77"/>
      <c r="D4" s="77"/>
      <c r="E4" s="77"/>
      <c r="F4" s="77"/>
      <c r="G4" s="77"/>
      <c r="H4" s="77"/>
      <c r="I4" s="77"/>
      <c r="J4" s="77"/>
    </row>
    <row r="6" spans="2:12" ht="13.5" thickBot="1" x14ac:dyDescent="0.3"/>
    <row r="7" spans="2:12" ht="15.75" x14ac:dyDescent="0.25">
      <c r="B7" s="78" t="s">
        <v>28</v>
      </c>
      <c r="C7" s="79"/>
      <c r="D7" s="79"/>
      <c r="E7" s="79"/>
      <c r="F7" s="79"/>
      <c r="G7" s="79"/>
      <c r="H7" s="79"/>
      <c r="I7" s="79"/>
      <c r="J7" s="80"/>
    </row>
    <row r="8" spans="2:12" ht="53.25" customHeight="1" x14ac:dyDescent="0.15">
      <c r="B8" s="81" t="s">
        <v>29</v>
      </c>
      <c r="C8" s="82"/>
      <c r="D8" s="82"/>
      <c r="E8" s="82"/>
      <c r="F8" s="82"/>
      <c r="G8" s="82"/>
      <c r="H8" s="82"/>
      <c r="I8" s="82"/>
      <c r="J8" s="83"/>
      <c r="L8" s="37" t="s">
        <v>19</v>
      </c>
    </row>
    <row r="9" spans="2:12" s="3" customFormat="1" ht="16.5" thickBot="1" x14ac:dyDescent="0.3">
      <c r="B9" s="84" t="s">
        <v>16</v>
      </c>
      <c r="C9" s="85"/>
      <c r="D9" s="85"/>
      <c r="E9" s="85"/>
      <c r="F9" s="85"/>
      <c r="G9" s="85"/>
      <c r="H9" s="85"/>
      <c r="I9" s="85"/>
      <c r="J9" s="86"/>
      <c r="L9" s="3" t="str">
        <f>UPPER(L8)</f>
        <v>“CONTRATACION DE LA EJECUCIÓN DE LA OBRA: “MEJORAMIENTO DE LA
TRANSITABILIDAD VEHICULAR Y PEATONAL EN EL AA.HH. 1°OCTUBRE, CERCADO DISTRITO DE
LIMA, PROVINCIA DE LIMA0-DEPARTAMENTO DE LIMA, CON CUI 2185935”</v>
      </c>
    </row>
    <row r="10" spans="2:12" ht="25.5" customHeight="1" x14ac:dyDescent="0.25">
      <c r="B10" s="4" t="s">
        <v>15</v>
      </c>
      <c r="C10" s="5" t="s">
        <v>1</v>
      </c>
      <c r="D10" s="87" t="s">
        <v>30</v>
      </c>
      <c r="E10" s="87"/>
      <c r="F10" s="87"/>
      <c r="G10" s="87"/>
      <c r="H10" s="87"/>
      <c r="I10" s="87"/>
      <c r="J10" s="88"/>
      <c r="L10" s="38" t="s">
        <v>22</v>
      </c>
    </row>
    <row r="11" spans="2:12" ht="24.75" customHeight="1" x14ac:dyDescent="0.25">
      <c r="B11" s="6" t="s">
        <v>2</v>
      </c>
      <c r="C11" s="7" t="s">
        <v>1</v>
      </c>
      <c r="D11" s="89">
        <v>1018577178</v>
      </c>
      <c r="E11" s="89"/>
      <c r="F11" s="89"/>
      <c r="G11" s="89"/>
      <c r="H11" s="89"/>
      <c r="I11" s="89"/>
      <c r="J11" s="90"/>
      <c r="L11" s="1">
        <v>2452157</v>
      </c>
    </row>
    <row r="12" spans="2:12" ht="11.25" customHeight="1" x14ac:dyDescent="0.25">
      <c r="B12" s="6"/>
      <c r="C12" s="7"/>
      <c r="D12" s="89"/>
      <c r="E12" s="89"/>
      <c r="F12" s="89"/>
      <c r="G12" s="89"/>
      <c r="H12" s="89"/>
      <c r="I12" s="89"/>
      <c r="J12" s="90"/>
    </row>
    <row r="13" spans="2:12" ht="63" customHeight="1" x14ac:dyDescent="0.25">
      <c r="B13" s="8" t="s">
        <v>3</v>
      </c>
      <c r="C13" s="9" t="s">
        <v>1</v>
      </c>
      <c r="D13" s="75" t="str">
        <f>B8</f>
        <v>CONTRATACION DEL SERVICIO DE CONSULTORIA DE OBRA “Mejoramiento de los servicios de transitabilidad vehicular y peatonal en pistas y veredas internas del cuadrante av. Argentina, av. Alfonso Ugarte, jr Enrique Meiggs y jr. Garcia Villon lima del distrito de lima - provincia de lima - departamento de lima” - CUI n.º 2452157</v>
      </c>
      <c r="E13" s="75"/>
      <c r="F13" s="75"/>
      <c r="G13" s="75"/>
      <c r="H13" s="75"/>
      <c r="I13" s="75"/>
      <c r="J13" s="76"/>
    </row>
    <row r="14" spans="2:12" ht="13.5" thickBot="1" x14ac:dyDescent="0.3">
      <c r="B14" s="10" t="s">
        <v>4</v>
      </c>
      <c r="C14" s="11" t="s">
        <v>1</v>
      </c>
      <c r="D14" s="91">
        <v>281333.45</v>
      </c>
      <c r="E14" s="91"/>
      <c r="F14" s="91"/>
      <c r="G14" s="91"/>
      <c r="H14" s="91"/>
      <c r="I14" s="91"/>
      <c r="J14" s="92"/>
    </row>
    <row r="15" spans="2:12" ht="13.5" thickBot="1" x14ac:dyDescent="0.3">
      <c r="B15" s="12" t="s">
        <v>5</v>
      </c>
      <c r="C15" s="7" t="s">
        <v>1</v>
      </c>
      <c r="D15" s="93" t="s">
        <v>34</v>
      </c>
      <c r="E15" s="93"/>
      <c r="F15" s="93"/>
      <c r="G15" s="93"/>
      <c r="H15" s="93"/>
      <c r="I15" s="93"/>
      <c r="J15" s="94"/>
    </row>
    <row r="16" spans="2:12" ht="15.75" customHeight="1" thickBot="1" x14ac:dyDescent="0.3">
      <c r="B16" s="13" t="s">
        <v>6</v>
      </c>
      <c r="C16" s="5" t="s">
        <v>1</v>
      </c>
      <c r="D16" s="103" t="s">
        <v>20</v>
      </c>
      <c r="E16" s="103"/>
      <c r="F16" s="35" t="s">
        <v>21</v>
      </c>
      <c r="G16" s="35"/>
      <c r="H16" s="52">
        <v>4600</v>
      </c>
      <c r="I16" s="52"/>
      <c r="J16" s="53"/>
    </row>
    <row r="17" spans="2:16" ht="16.5" thickBot="1" x14ac:dyDescent="0.3">
      <c r="B17" s="95" t="s">
        <v>26</v>
      </c>
      <c r="C17" s="96"/>
      <c r="D17" s="96"/>
      <c r="E17" s="96"/>
      <c r="F17" s="96"/>
      <c r="G17" s="96"/>
      <c r="H17" s="96"/>
      <c r="I17" s="96"/>
      <c r="J17" s="97"/>
    </row>
    <row r="18" spans="2:16" s="14" customFormat="1" ht="29.25" thickBot="1" x14ac:dyDescent="0.3">
      <c r="B18" s="98" t="s">
        <v>25</v>
      </c>
      <c r="C18" s="98"/>
      <c r="D18" s="98"/>
      <c r="E18" s="99"/>
      <c r="F18" s="99"/>
      <c r="G18" s="99"/>
      <c r="H18" s="99"/>
      <c r="I18" s="99"/>
      <c r="J18" s="100"/>
      <c r="O18" s="42"/>
      <c r="P18" s="44"/>
    </row>
    <row r="19" spans="2:16" s="14" customFormat="1" ht="16.5" x14ac:dyDescent="0.25">
      <c r="B19" s="101" t="s">
        <v>7</v>
      </c>
      <c r="C19" s="68" t="s">
        <v>8</v>
      </c>
      <c r="D19" s="69"/>
      <c r="E19" s="56" t="s">
        <v>9</v>
      </c>
      <c r="F19" s="57"/>
      <c r="G19" s="57"/>
      <c r="H19" s="57"/>
      <c r="I19" s="57"/>
      <c r="J19" s="58"/>
      <c r="O19" s="42"/>
      <c r="P19" s="44"/>
    </row>
    <row r="20" spans="2:16" s="14" customFormat="1" ht="16.5" x14ac:dyDescent="0.25">
      <c r="B20" s="102"/>
      <c r="C20" s="70"/>
      <c r="D20" s="71"/>
      <c r="E20" s="32" t="s">
        <v>23</v>
      </c>
      <c r="F20" s="30" t="s">
        <v>9</v>
      </c>
      <c r="G20" s="30"/>
      <c r="H20" s="30" t="s">
        <v>11</v>
      </c>
      <c r="I20" s="30" t="s">
        <v>10</v>
      </c>
      <c r="J20" s="31" t="s">
        <v>12</v>
      </c>
      <c r="O20" s="42"/>
      <c r="P20" s="44"/>
    </row>
    <row r="21" spans="2:16" s="14" customFormat="1" ht="42" customHeight="1" x14ac:dyDescent="0.25">
      <c r="B21" s="45" t="s">
        <v>31</v>
      </c>
      <c r="C21" s="72" t="s">
        <v>24</v>
      </c>
      <c r="D21" s="73"/>
      <c r="E21" s="46">
        <v>5</v>
      </c>
      <c r="F21" s="46">
        <v>1150</v>
      </c>
      <c r="G21" s="47">
        <v>0.25</v>
      </c>
      <c r="H21" s="34" t="s">
        <v>33</v>
      </c>
      <c r="I21" s="49">
        <v>44896</v>
      </c>
      <c r="J21" s="51">
        <f>E21*F21</f>
        <v>5750</v>
      </c>
      <c r="O21" s="42"/>
      <c r="P21" s="44"/>
    </row>
    <row r="22" spans="2:16" s="14" customFormat="1" ht="70.5" customHeight="1" x14ac:dyDescent="0.25">
      <c r="B22" s="41" t="s">
        <v>32</v>
      </c>
      <c r="C22" s="72" t="s">
        <v>24</v>
      </c>
      <c r="D22" s="73"/>
      <c r="E22" s="39">
        <v>7</v>
      </c>
      <c r="F22" s="34">
        <v>1380</v>
      </c>
      <c r="G22" s="48">
        <v>0.3</v>
      </c>
      <c r="H22" s="34" t="s">
        <v>33</v>
      </c>
      <c r="I22" s="36">
        <v>44896</v>
      </c>
      <c r="J22" s="51">
        <f>E22*F22</f>
        <v>9660</v>
      </c>
      <c r="M22" s="43"/>
      <c r="N22" s="42"/>
      <c r="O22" s="42"/>
      <c r="P22" s="44"/>
    </row>
    <row r="23" spans="2:16" s="14" customFormat="1" ht="17.25" thickBot="1" x14ac:dyDescent="0.3">
      <c r="B23" s="59"/>
      <c r="C23" s="60"/>
      <c r="D23" s="60"/>
      <c r="E23" s="60"/>
      <c r="F23" s="60"/>
      <c r="G23" s="60"/>
      <c r="H23" s="60"/>
      <c r="I23" s="61"/>
      <c r="J23" s="33">
        <f>SUM(J21:J22)</f>
        <v>15410</v>
      </c>
      <c r="M23" s="42"/>
      <c r="N23" s="42"/>
      <c r="O23" s="42"/>
      <c r="P23" s="44"/>
    </row>
    <row r="24" spans="2:16" s="14" customFormat="1" ht="17.25" thickBot="1" x14ac:dyDescent="0.3">
      <c r="B24" s="26" t="s">
        <v>17</v>
      </c>
      <c r="C24" s="29">
        <f>D14</f>
        <v>281333.45</v>
      </c>
      <c r="D24" s="64" t="s">
        <v>18</v>
      </c>
      <c r="E24" s="65"/>
      <c r="F24" s="27">
        <v>0.1</v>
      </c>
      <c r="G24" s="50"/>
      <c r="H24" s="66">
        <f>F24*C24</f>
        <v>28133.345000000001</v>
      </c>
      <c r="I24" s="67"/>
      <c r="O24" s="42"/>
      <c r="P24" s="44"/>
    </row>
    <row r="25" spans="2:16" s="14" customFormat="1" ht="33.75" thickBot="1" x14ac:dyDescent="0.3">
      <c r="B25" s="25" t="s">
        <v>13</v>
      </c>
      <c r="C25" s="28" t="s">
        <v>1</v>
      </c>
      <c r="D25" s="62">
        <f>MIN(J23,H24)</f>
        <v>15410</v>
      </c>
      <c r="E25" s="62"/>
      <c r="F25" s="62"/>
      <c r="G25" s="62"/>
      <c r="H25" s="62"/>
      <c r="I25" s="62"/>
      <c r="J25" s="63"/>
    </row>
    <row r="26" spans="2:16" s="15" customFormat="1" ht="16.5" x14ac:dyDescent="0.25">
      <c r="B26" s="16"/>
      <c r="C26" s="17"/>
      <c r="D26" s="18"/>
      <c r="E26" s="18"/>
      <c r="F26" s="18"/>
      <c r="G26" s="18"/>
      <c r="H26" s="54"/>
      <c r="I26" s="54"/>
      <c r="J26" s="18"/>
    </row>
    <row r="27" spans="2:16" s="19" customFormat="1" x14ac:dyDescent="0.25">
      <c r="B27" s="40" t="s">
        <v>36</v>
      </c>
      <c r="C27" s="20"/>
      <c r="D27" s="20"/>
      <c r="E27" s="20"/>
      <c r="F27" s="20"/>
      <c r="G27" s="20"/>
      <c r="H27" s="55"/>
      <c r="I27" s="55"/>
      <c r="J27" s="20"/>
    </row>
    <row r="28" spans="2:16" s="19" customFormat="1" x14ac:dyDescent="0.25">
      <c r="C28" s="9"/>
      <c r="D28" s="9"/>
      <c r="E28" s="9"/>
      <c r="F28" s="9"/>
      <c r="G28" s="9"/>
      <c r="H28" s="55"/>
      <c r="I28" s="55"/>
      <c r="J28" s="9"/>
    </row>
    <row r="29" spans="2:16" s="19" customFormat="1" x14ac:dyDescent="0.25">
      <c r="B29" s="104" t="s">
        <v>35</v>
      </c>
      <c r="C29" s="104"/>
      <c r="D29" s="104"/>
      <c r="E29" s="104"/>
      <c r="F29" s="9"/>
      <c r="G29" s="9"/>
      <c r="H29" s="55"/>
      <c r="I29" s="55"/>
      <c r="J29" s="9"/>
    </row>
    <row r="30" spans="2:16" s="19" customFormat="1" x14ac:dyDescent="0.25">
      <c r="B30" s="104"/>
      <c r="C30" s="104"/>
      <c r="D30" s="104"/>
      <c r="E30" s="104"/>
      <c r="F30" s="9"/>
      <c r="G30" s="9"/>
      <c r="H30" s="55"/>
      <c r="I30" s="55"/>
      <c r="J30" s="9"/>
    </row>
    <row r="31" spans="2:16" s="19" customFormat="1" x14ac:dyDescent="0.25">
      <c r="B31" s="104"/>
      <c r="C31" s="104"/>
      <c r="D31" s="104"/>
      <c r="E31" s="104"/>
      <c r="F31" s="74" t="s">
        <v>27</v>
      </c>
      <c r="G31" s="74"/>
      <c r="H31" s="74"/>
      <c r="I31" s="74"/>
      <c r="J31" s="9"/>
    </row>
    <row r="32" spans="2:16" x14ac:dyDescent="0.25">
      <c r="B32" s="104"/>
      <c r="C32" s="104"/>
      <c r="D32" s="104"/>
      <c r="E32" s="104"/>
    </row>
    <row r="35" spans="3:5" x14ac:dyDescent="0.25">
      <c r="C35" s="21"/>
      <c r="E35" s="22"/>
    </row>
  </sheetData>
  <mergeCells count="27">
    <mergeCell ref="F31:I31"/>
    <mergeCell ref="D13:J13"/>
    <mergeCell ref="B3:J3"/>
    <mergeCell ref="B4:J4"/>
    <mergeCell ref="B7:J7"/>
    <mergeCell ref="B8:J8"/>
    <mergeCell ref="B9:J9"/>
    <mergeCell ref="D10:J10"/>
    <mergeCell ref="D11:J11"/>
    <mergeCell ref="D12:J12"/>
    <mergeCell ref="D14:J14"/>
    <mergeCell ref="D15:J15"/>
    <mergeCell ref="B17:J17"/>
    <mergeCell ref="B18:J18"/>
    <mergeCell ref="B19:B20"/>
    <mergeCell ref="D16:E16"/>
    <mergeCell ref="H16:J16"/>
    <mergeCell ref="H26:I30"/>
    <mergeCell ref="E19:J19"/>
    <mergeCell ref="B23:I23"/>
    <mergeCell ref="D25:J25"/>
    <mergeCell ref="D24:E24"/>
    <mergeCell ref="H24:I24"/>
    <mergeCell ref="C19:D20"/>
    <mergeCell ref="C22:D22"/>
    <mergeCell ref="C21:D21"/>
    <mergeCell ref="B29:E32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0:E11"/>
  <sheetViews>
    <sheetView workbookViewId="0">
      <selection activeCell="D12" sqref="D12"/>
    </sheetView>
  </sheetViews>
  <sheetFormatPr baseColWidth="10" defaultRowHeight="15" x14ac:dyDescent="0.25"/>
  <sheetData>
    <row r="10" spans="3:5" x14ac:dyDescent="0.25">
      <c r="C10" s="23">
        <v>44278</v>
      </c>
      <c r="D10">
        <v>15</v>
      </c>
      <c r="E10" s="23">
        <f>C10+D10</f>
        <v>44293</v>
      </c>
    </row>
    <row r="11" spans="3:5" x14ac:dyDescent="0.25">
      <c r="C11" s="24">
        <v>44277</v>
      </c>
      <c r="D11">
        <v>15</v>
      </c>
      <c r="E11" s="23">
        <f>C11+D11</f>
        <v>44292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ANGEL HERNANDEZ HUAMAN</dc:creator>
  <cp:lastModifiedBy>Area de Logistica 28</cp:lastModifiedBy>
  <cp:lastPrinted>2022-12-06T19:25:29Z</cp:lastPrinted>
  <dcterms:created xsi:type="dcterms:W3CDTF">2021-02-18T16:43:49Z</dcterms:created>
  <dcterms:modified xsi:type="dcterms:W3CDTF">2022-12-12T17:33:05Z</dcterms:modified>
</cp:coreProperties>
</file>